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Johanna Reinker\Desktop\d-NRW-Cloud2\01 Projekte\01 Laufende Projekte\09-10-12-20-33 Vergabe.NRW\33 Vergabeportal NRW\04 Relaunch Portal 2018\Dokumente\VOB\"/>
    </mc:Choice>
  </mc:AlternateContent>
  <xr:revisionPtr revIDLastSave="0" documentId="8_{CEE0779E-E221-42C5-AEEF-C47D74B823B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NA-Liste" sheetId="3" r:id="rId1"/>
  </sheets>
  <definedNames>
    <definedName name="_xlnm._FilterDatabase" localSheetId="0" hidden="1">'NA-Liste'!$A$14:$Q$26</definedName>
    <definedName name="_xlnm.Print_Area" localSheetId="0">'NA-Liste'!$A$1:$O$29</definedName>
    <definedName name="_xlnm.Print_Titles" localSheetId="0">'NA-Liste'!$12:$14</definedName>
    <definedName name="WertK">#REF!</definedName>
    <definedName name="Wert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7" i="3" l="1"/>
  <c r="G17" i="3"/>
  <c r="M15" i="3"/>
  <c r="M17" i="3" s="1"/>
  <c r="M16" i="3"/>
  <c r="G19" i="3"/>
  <c r="J19" i="3"/>
  <c r="M19" i="3" s="1"/>
  <c r="G18" i="3"/>
  <c r="G20" i="3" s="1"/>
  <c r="J18" i="3"/>
  <c r="G22" i="3"/>
  <c r="J22" i="3"/>
  <c r="L22" i="3" s="1"/>
  <c r="G21" i="3"/>
  <c r="J21" i="3"/>
  <c r="J23" i="3" s="1"/>
  <c r="G25" i="3"/>
  <c r="J25" i="3"/>
  <c r="M25" i="3" s="1"/>
  <c r="G24" i="3"/>
  <c r="M24" i="3" s="1"/>
  <c r="J24" i="3"/>
  <c r="J27" i="3" s="1"/>
  <c r="J26" i="3"/>
  <c r="M26" i="3" s="1"/>
  <c r="L15" i="3"/>
  <c r="L17" i="3" s="1"/>
  <c r="L16" i="3"/>
  <c r="L18" i="3"/>
  <c r="L24" i="3"/>
  <c r="L26" i="3"/>
  <c r="G26" i="3"/>
  <c r="G27" i="3" s="1"/>
  <c r="P24" i="3"/>
  <c r="P19" i="3"/>
  <c r="P21" i="3"/>
  <c r="P22" i="3"/>
  <c r="P25" i="3"/>
  <c r="P26" i="3"/>
  <c r="P18" i="3"/>
  <c r="L21" i="3" l="1"/>
  <c r="L23" i="3"/>
  <c r="M21" i="3"/>
  <c r="M23" i="3" s="1"/>
  <c r="M29" i="3" s="1"/>
  <c r="M22" i="3"/>
  <c r="M18" i="3"/>
  <c r="M20" i="3" s="1"/>
  <c r="M27" i="3"/>
  <c r="G23" i="3"/>
  <c r="G29" i="3" s="1"/>
  <c r="J20" i="3"/>
  <c r="J28" i="3" s="1"/>
  <c r="J29" i="3"/>
  <c r="L25" i="3"/>
  <c r="L27" i="3" s="1"/>
  <c r="L19" i="3"/>
  <c r="G28" i="3" l="1"/>
  <c r="L20" i="3"/>
  <c r="L28" i="3" s="1"/>
  <c r="M28" i="3"/>
  <c r="L29" i="3" l="1"/>
</calcChain>
</file>

<file path=xl/sharedStrings.xml><?xml version="1.0" encoding="utf-8"?>
<sst xmlns="http://schemas.openxmlformats.org/spreadsheetml/2006/main" count="84" uniqueCount="67">
  <si>
    <t>Menge</t>
  </si>
  <si>
    <t>EP geprüft</t>
  </si>
  <si>
    <t>Menge 
geprüft</t>
  </si>
  <si>
    <t>Baumaßnahme</t>
  </si>
  <si>
    <t>Gesamtänderungssumme:</t>
  </si>
  <si>
    <t>Forderungen des Auftragnehmers</t>
  </si>
  <si>
    <t>Nachtragsvereinbarung vom</t>
  </si>
  <si>
    <t>Pos. aus LV</t>
  </si>
  <si>
    <t>Pos. des NA</t>
  </si>
  <si>
    <t>GP geprüft</t>
  </si>
  <si>
    <t>Auftrag</t>
  </si>
  <si>
    <t>GP
 gefordert</t>
  </si>
  <si>
    <t>EP
 gefordert</t>
  </si>
  <si>
    <t>Differenz
 gefordert /
 geprüft</t>
  </si>
  <si>
    <t>Prüfergebnis (Netto)</t>
  </si>
  <si>
    <t>Ergebnis (Brutto)</t>
  </si>
  <si>
    <t xml:space="preserve">  Begründung  </t>
  </si>
  <si>
    <t>Typ</t>
  </si>
  <si>
    <t>kg</t>
  </si>
  <si>
    <t>t</t>
  </si>
  <si>
    <t>m</t>
  </si>
  <si>
    <r>
      <t>m</t>
    </r>
    <r>
      <rPr>
        <vertAlign val="superscript"/>
        <sz val="10"/>
        <rFont val="Arial"/>
        <family val="2"/>
      </rPr>
      <t>2</t>
    </r>
  </si>
  <si>
    <r>
      <t>m</t>
    </r>
    <r>
      <rPr>
        <vertAlign val="superscript"/>
        <sz val="10"/>
        <rFont val="Arial"/>
        <family val="2"/>
      </rPr>
      <t>3</t>
    </r>
  </si>
  <si>
    <t>Stück</t>
  </si>
  <si>
    <t>Einheit</t>
  </si>
  <si>
    <t>MWSt</t>
  </si>
  <si>
    <t xml:space="preserve"> </t>
  </si>
  <si>
    <t>Betrag (Brutto)</t>
  </si>
  <si>
    <t>ltr</t>
  </si>
  <si>
    <t>Std</t>
  </si>
  <si>
    <t xml:space="preserve">
Auftrag; 
Nachtrag Nr.</t>
  </si>
  <si>
    <t>NA 2</t>
  </si>
  <si>
    <t>45</t>
  </si>
  <si>
    <t>11</t>
  </si>
  <si>
    <t>27</t>
  </si>
  <si>
    <t>1.2</t>
  </si>
  <si>
    <t>1.3</t>
  </si>
  <si>
    <t>2.1</t>
  </si>
  <si>
    <t>3.1</t>
  </si>
  <si>
    <t>4.1</t>
  </si>
  <si>
    <t>5.1</t>
  </si>
  <si>
    <t>m2</t>
  </si>
  <si>
    <t>m3</t>
  </si>
  <si>
    <t xml:space="preserve">Ursachen erst nach Baubeginn erkennbar, </t>
  </si>
  <si>
    <t xml:space="preserve">Fehlschätzung des Leistungsumfangs, </t>
  </si>
  <si>
    <t>Auftrag vom 16.04.2005</t>
  </si>
  <si>
    <t xml:space="preserve">Leistung </t>
  </si>
  <si>
    <r>
      <t xml:space="preserve">Auftragnehmer </t>
    </r>
    <r>
      <rPr>
        <sz val="10"/>
        <rFont val="Arial"/>
        <family val="2"/>
      </rPr>
      <t xml:space="preserve">
</t>
    </r>
  </si>
  <si>
    <r>
      <t>Auftragsnummer</t>
    </r>
    <r>
      <rPr>
        <b/>
        <sz val="10"/>
        <rFont val="Arial"/>
        <family val="2"/>
      </rPr>
      <t xml:space="preserve"> </t>
    </r>
  </si>
  <si>
    <t>04A0032</t>
  </si>
  <si>
    <t xml:space="preserve">Fa. Steinbeißer Hoch- und Tiefbau, </t>
  </si>
  <si>
    <t>Industrieweg 21, 83779 Geradshausen</t>
  </si>
  <si>
    <t xml:space="preserve">Neubau der Realschule </t>
  </si>
  <si>
    <t>Rohbauarbeiten Turnhalle</t>
  </si>
  <si>
    <t xml:space="preserve">Vergütungszuordnung und -berechnung   Nr.  </t>
  </si>
  <si>
    <t>NA 1.2</t>
  </si>
  <si>
    <t>NA 1.1</t>
  </si>
  <si>
    <t>Zahlungen ab 2007</t>
  </si>
  <si>
    <t xml:space="preserve">Maßnahmenr.: 03457E100038 </t>
  </si>
  <si>
    <t>Gesamtergebnis</t>
  </si>
  <si>
    <t>Auftrag Summe</t>
  </si>
  <si>
    <t>NA 1.1 Summe</t>
  </si>
  <si>
    <t>NA 1.2 Summe</t>
  </si>
  <si>
    <t>NA 2 Summe</t>
  </si>
  <si>
    <t>§2 Abs.4 VOB/B</t>
  </si>
  <si>
    <t>§2 Abs.5 VOB/B</t>
  </si>
  <si>
    <t>§2 Abs.7 VOB/B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</si>
</sst>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color indexed="22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76">
    <border>
      <left/>
      <right/>
      <top/>
      <bottom/>
      <diagonal/>
    </border>
    <border>
      <left/>
      <right style="thin">
        <color indexed="55"/>
      </right>
      <top/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55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/>
      <right style="thin">
        <color indexed="55"/>
      </right>
      <top style="thin">
        <color indexed="55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 diagonalUp="1" diagonalDown="1"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 diagonalUp="1" diagonalDown="1">
      <left/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55"/>
      </top>
      <bottom style="thin">
        <color indexed="55"/>
      </bottom>
      <diagonal/>
    </border>
    <border>
      <left/>
      <right style="thin">
        <color indexed="55"/>
      </right>
      <top style="hair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medium">
        <color indexed="64"/>
      </bottom>
      <diagonal/>
    </border>
    <border>
      <left/>
      <right style="thin">
        <color indexed="55"/>
      </right>
      <top style="hair">
        <color indexed="55"/>
      </top>
      <bottom style="medium">
        <color indexed="64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thin">
        <color indexed="55"/>
      </right>
      <top style="hair">
        <color indexed="55"/>
      </top>
      <bottom style="hair">
        <color indexed="55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2" borderId="0" xfId="0" applyFill="1" applyBorder="1" applyAlignment="1"/>
    <xf numFmtId="0" fontId="0" fillId="0" borderId="0" xfId="0" applyAlignment="1"/>
    <xf numFmtId="0" fontId="0" fillId="0" borderId="0" xfId="0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0" fontId="0" fillId="0" borderId="0" xfId="0" applyNumberFormat="1"/>
    <xf numFmtId="10" fontId="0" fillId="0" borderId="0" xfId="0" applyNumberFormat="1" applyAlignment="1"/>
    <xf numFmtId="0" fontId="6" fillId="3" borderId="4" xfId="0" applyFont="1" applyFill="1" applyBorder="1" applyAlignment="1" applyProtection="1">
      <alignment vertical="top"/>
    </xf>
    <xf numFmtId="4" fontId="2" fillId="3" borderId="5" xfId="0" applyNumberFormat="1" applyFont="1" applyFill="1" applyBorder="1" applyAlignment="1" applyProtection="1">
      <alignment vertical="top"/>
    </xf>
    <xf numFmtId="4" fontId="3" fillId="3" borderId="6" xfId="0" applyNumberFormat="1" applyFont="1" applyFill="1" applyBorder="1" applyAlignment="1" applyProtection="1">
      <alignment vertical="top"/>
    </xf>
    <xf numFmtId="4" fontId="3" fillId="3" borderId="7" xfId="0" applyNumberFormat="1" applyFont="1" applyFill="1" applyBorder="1" applyAlignment="1" applyProtection="1">
      <alignment vertical="top"/>
    </xf>
    <xf numFmtId="4" fontId="3" fillId="3" borderId="5" xfId="0" applyNumberFormat="1" applyFont="1" applyFill="1" applyBorder="1" applyAlignment="1" applyProtection="1">
      <alignment vertical="top"/>
    </xf>
    <xf numFmtId="4" fontId="2" fillId="3" borderId="7" xfId="0" applyNumberFormat="1" applyFont="1" applyFill="1" applyBorder="1" applyAlignment="1" applyProtection="1">
      <alignment vertical="top"/>
    </xf>
    <xf numFmtId="49" fontId="2" fillId="3" borderId="8" xfId="0" applyNumberFormat="1" applyFont="1" applyFill="1" applyBorder="1" applyAlignment="1" applyProtection="1">
      <alignment horizontal="center" vertical="top"/>
    </xf>
    <xf numFmtId="0" fontId="0" fillId="3" borderId="9" xfId="0" applyFill="1" applyBorder="1" applyAlignment="1" applyProtection="1">
      <alignment vertical="top"/>
    </xf>
    <xf numFmtId="49" fontId="2" fillId="3" borderId="5" xfId="0" applyNumberFormat="1" applyFont="1" applyFill="1" applyBorder="1" applyAlignment="1" applyProtection="1">
      <alignment vertical="top"/>
    </xf>
    <xf numFmtId="4" fontId="1" fillId="3" borderId="10" xfId="0" applyNumberFormat="1" applyFont="1" applyFill="1" applyBorder="1" applyAlignment="1" applyProtection="1">
      <alignment vertical="top"/>
    </xf>
    <xf numFmtId="4" fontId="1" fillId="3" borderId="11" xfId="0" applyNumberFormat="1" applyFont="1" applyFill="1" applyBorder="1" applyAlignment="1" applyProtection="1">
      <alignment vertical="top"/>
    </xf>
    <xf numFmtId="0" fontId="2" fillId="3" borderId="5" xfId="0" applyFont="1" applyFill="1" applyBorder="1" applyAlignment="1" applyProtection="1">
      <alignment vertical="top"/>
    </xf>
    <xf numFmtId="4" fontId="2" fillId="3" borderId="11" xfId="0" applyNumberFormat="1" applyFont="1" applyFill="1" applyBorder="1" applyAlignment="1" applyProtection="1">
      <alignment vertical="top"/>
    </xf>
    <xf numFmtId="0" fontId="4" fillId="0" borderId="0" xfId="0" applyFont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2" fillId="0" borderId="13" xfId="0" applyFont="1" applyBorder="1" applyAlignment="1">
      <alignment horizontal="center" vertical="center" wrapText="1"/>
    </xf>
    <xf numFmtId="0" fontId="0" fillId="2" borderId="0" xfId="0" applyFill="1" applyBorder="1" applyAlignment="1" applyProtection="1">
      <protection locked="0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5" xfId="0" applyFill="1" applyBorder="1" applyAlignment="1">
      <alignment horizontal="left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0" xfId="0" applyFill="1" applyBorder="1" applyAlignment="1">
      <alignment horizontal="left" vertical="top"/>
    </xf>
    <xf numFmtId="0" fontId="0" fillId="2" borderId="15" xfId="0" applyFill="1" applyBorder="1" applyAlignment="1"/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4" fillId="2" borderId="25" xfId="0" applyNumberFormat="1" applyFont="1" applyFill="1" applyBorder="1" applyAlignment="1">
      <alignment horizontal="center" vertical="top"/>
    </xf>
    <xf numFmtId="14" fontId="8" fillId="2" borderId="26" xfId="0" applyNumberFormat="1" applyFont="1" applyFill="1" applyBorder="1" applyAlignment="1">
      <alignment horizontal="center" vertical="top"/>
    </xf>
    <xf numFmtId="0" fontId="2" fillId="0" borderId="27" xfId="0" applyFont="1" applyBorder="1" applyAlignment="1" applyProtection="1">
      <alignment horizontal="center" vertical="top"/>
      <protection locked="0"/>
    </xf>
    <xf numFmtId="0" fontId="2" fillId="0" borderId="28" xfId="0" applyFont="1" applyBorder="1" applyAlignment="1" applyProtection="1">
      <alignment vertical="top"/>
      <protection locked="0"/>
    </xf>
    <xf numFmtId="49" fontId="2" fillId="0" borderId="29" xfId="0" applyNumberFormat="1" applyFont="1" applyBorder="1" applyAlignment="1" applyProtection="1">
      <alignment vertical="top"/>
      <protection locked="0"/>
    </xf>
    <xf numFmtId="4" fontId="2" fillId="0" borderId="29" xfId="0" applyNumberFormat="1" applyFont="1" applyBorder="1" applyAlignment="1" applyProtection="1">
      <alignment vertical="top"/>
      <protection locked="0"/>
    </xf>
    <xf numFmtId="0" fontId="2" fillId="0" borderId="29" xfId="0" applyFont="1" applyBorder="1" applyAlignment="1" applyProtection="1">
      <alignment horizontal="center" vertical="top"/>
      <protection locked="0"/>
    </xf>
    <xf numFmtId="4" fontId="2" fillId="0" borderId="30" xfId="0" applyNumberFormat="1" applyFont="1" applyBorder="1" applyAlignment="1" applyProtection="1">
      <alignment vertical="top"/>
      <protection locked="0"/>
    </xf>
    <xf numFmtId="4" fontId="1" fillId="0" borderId="31" xfId="0" applyNumberFormat="1" applyFont="1" applyBorder="1" applyAlignment="1" applyProtection="1">
      <alignment vertical="top"/>
      <protection locked="0"/>
    </xf>
    <xf numFmtId="4" fontId="1" fillId="0" borderId="32" xfId="0" applyNumberFormat="1" applyFont="1" applyBorder="1" applyAlignment="1" applyProtection="1">
      <alignment vertical="top"/>
      <protection locked="0"/>
    </xf>
    <xf numFmtId="4" fontId="2" fillId="0" borderId="33" xfId="0" applyNumberFormat="1" applyFont="1" applyBorder="1" applyAlignment="1" applyProtection="1">
      <alignment vertical="top"/>
      <protection locked="0"/>
    </xf>
    <xf numFmtId="10" fontId="2" fillId="0" borderId="31" xfId="0" applyNumberFormat="1" applyFont="1" applyBorder="1" applyAlignment="1" applyProtection="1">
      <alignment vertical="top"/>
      <protection locked="0"/>
    </xf>
    <xf numFmtId="4" fontId="2" fillId="0" borderId="32" xfId="0" applyNumberFormat="1" applyFont="1" applyBorder="1" applyAlignment="1" applyProtection="1">
      <alignment vertical="top"/>
      <protection locked="0"/>
    </xf>
    <xf numFmtId="4" fontId="2" fillId="0" borderId="31" xfId="0" applyNumberFormat="1" applyFont="1" applyBorder="1" applyAlignment="1" applyProtection="1">
      <alignment vertical="top"/>
      <protection locked="0"/>
    </xf>
    <xf numFmtId="0" fontId="2" fillId="0" borderId="34" xfId="0" applyFont="1" applyBorder="1" applyAlignment="1" applyProtection="1">
      <alignment vertical="top" wrapText="1"/>
      <protection locked="0"/>
    </xf>
    <xf numFmtId="49" fontId="2" fillId="0" borderId="30" xfId="0" applyNumberFormat="1" applyFont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vertical="top"/>
      <protection locked="0"/>
    </xf>
    <xf numFmtId="49" fontId="2" fillId="0" borderId="27" xfId="0" applyNumberFormat="1" applyFont="1" applyFill="1" applyBorder="1" applyAlignment="1" applyProtection="1">
      <alignment vertical="top"/>
      <protection locked="0"/>
    </xf>
    <xf numFmtId="4" fontId="2" fillId="0" borderId="27" xfId="0" applyNumberFormat="1" applyFont="1" applyFill="1" applyBorder="1" applyAlignment="1" applyProtection="1">
      <alignment vertical="top"/>
      <protection locked="0"/>
    </xf>
    <xf numFmtId="4" fontId="2" fillId="0" borderId="36" xfId="0" applyNumberFormat="1" applyFont="1" applyFill="1" applyBorder="1" applyAlignment="1" applyProtection="1">
      <alignment vertical="top"/>
      <protection locked="0"/>
    </xf>
    <xf numFmtId="4" fontId="2" fillId="0" borderId="37" xfId="0" applyNumberFormat="1" applyFont="1" applyFill="1" applyBorder="1" applyAlignment="1" applyProtection="1">
      <alignment vertical="top"/>
      <protection locked="0"/>
    </xf>
    <xf numFmtId="4" fontId="2" fillId="0" borderId="38" xfId="0" applyNumberFormat="1" applyFont="1" applyFill="1" applyBorder="1" applyAlignment="1" applyProtection="1">
      <alignment vertical="top"/>
      <protection locked="0"/>
    </xf>
    <xf numFmtId="4" fontId="2" fillId="0" borderId="39" xfId="0" applyNumberFormat="1" applyFont="1" applyFill="1" applyBorder="1" applyAlignment="1" applyProtection="1">
      <alignment vertical="top"/>
      <protection locked="0"/>
    </xf>
    <xf numFmtId="10" fontId="2" fillId="0" borderId="37" xfId="0" applyNumberFormat="1" applyFont="1" applyFill="1" applyBorder="1" applyAlignment="1" applyProtection="1">
      <alignment vertical="top"/>
      <protection locked="0"/>
    </xf>
    <xf numFmtId="49" fontId="2" fillId="0" borderId="36" xfId="0" applyNumberFormat="1" applyFont="1" applyFill="1" applyBorder="1" applyAlignment="1" applyProtection="1">
      <alignment horizontal="left" vertical="top"/>
      <protection locked="0"/>
    </xf>
    <xf numFmtId="0" fontId="2" fillId="0" borderId="40" xfId="0" applyFont="1" applyFill="1" applyBorder="1" applyAlignment="1" applyProtection="1">
      <alignment vertical="top" wrapText="1"/>
      <protection locked="0"/>
    </xf>
    <xf numFmtId="0" fontId="0" fillId="0" borderId="0" xfId="0" applyFill="1" applyProtection="1">
      <protection locked="0"/>
    </xf>
    <xf numFmtId="4" fontId="1" fillId="0" borderId="37" xfId="0" applyNumberFormat="1" applyFont="1" applyFill="1" applyBorder="1" applyAlignment="1" applyProtection="1">
      <alignment vertical="top"/>
      <protection locked="0"/>
    </xf>
    <xf numFmtId="4" fontId="1" fillId="0" borderId="38" xfId="0" applyNumberFormat="1" applyFont="1" applyFill="1" applyBorder="1" applyAlignment="1" applyProtection="1">
      <alignment vertical="top"/>
      <protection locked="0"/>
    </xf>
    <xf numFmtId="0" fontId="2" fillId="0" borderId="41" xfId="0" applyFont="1" applyFill="1" applyBorder="1" applyAlignment="1">
      <alignment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44" xfId="0" applyFont="1" applyFill="1" applyBorder="1" applyAlignment="1" applyProtection="1">
      <alignment vertical="top"/>
      <protection locked="0"/>
    </xf>
    <xf numFmtId="49" fontId="2" fillId="0" borderId="45" xfId="0" applyNumberFormat="1" applyFont="1" applyFill="1" applyBorder="1" applyAlignment="1" applyProtection="1">
      <alignment vertical="top"/>
      <protection locked="0"/>
    </xf>
    <xf numFmtId="4" fontId="2" fillId="0" borderId="45" xfId="0" applyNumberFormat="1" applyFont="1" applyFill="1" applyBorder="1" applyAlignment="1" applyProtection="1">
      <alignment vertical="top"/>
      <protection locked="0"/>
    </xf>
    <xf numFmtId="0" fontId="2" fillId="0" borderId="45" xfId="0" applyFont="1" applyFill="1" applyBorder="1" applyAlignment="1" applyProtection="1">
      <alignment vertical="top"/>
      <protection locked="0"/>
    </xf>
    <xf numFmtId="4" fontId="2" fillId="0" borderId="46" xfId="0" applyNumberFormat="1" applyFont="1" applyFill="1" applyBorder="1" applyAlignment="1" applyProtection="1">
      <alignment vertical="top"/>
      <protection locked="0"/>
    </xf>
    <xf numFmtId="4" fontId="2" fillId="0" borderId="47" xfId="0" applyNumberFormat="1" applyFont="1" applyFill="1" applyBorder="1" applyAlignment="1" applyProtection="1">
      <alignment vertical="top"/>
      <protection locked="0"/>
    </xf>
    <xf numFmtId="4" fontId="3" fillId="0" borderId="48" xfId="0" applyNumberFormat="1" applyFont="1" applyFill="1" applyBorder="1" applyAlignment="1" applyProtection="1">
      <alignment vertical="top"/>
      <protection locked="0"/>
    </xf>
    <xf numFmtId="10" fontId="2" fillId="0" borderId="49" xfId="0" applyNumberFormat="1" applyFont="1" applyFill="1" applyBorder="1" applyAlignment="1" applyProtection="1">
      <alignment vertical="top"/>
      <protection locked="0"/>
    </xf>
    <xf numFmtId="4" fontId="9" fillId="0" borderId="50" xfId="0" applyNumberFormat="1" applyFont="1" applyFill="1" applyBorder="1" applyAlignment="1" applyProtection="1">
      <alignment vertical="top"/>
      <protection locked="0"/>
    </xf>
    <xf numFmtId="4" fontId="2" fillId="0" borderId="49" xfId="0" applyNumberFormat="1" applyFont="1" applyFill="1" applyBorder="1" applyAlignment="1" applyProtection="1">
      <alignment vertical="top"/>
      <protection locked="0"/>
    </xf>
    <xf numFmtId="0" fontId="2" fillId="0" borderId="17" xfId="0" applyFont="1" applyFill="1" applyBorder="1" applyAlignment="1" applyProtection="1">
      <alignment vertical="top" wrapText="1"/>
      <protection locked="0"/>
    </xf>
    <xf numFmtId="0" fontId="2" fillId="0" borderId="51" xfId="0" applyFont="1" applyFill="1" applyBorder="1" applyAlignment="1" applyProtection="1">
      <alignment vertical="top"/>
      <protection locked="0"/>
    </xf>
    <xf numFmtId="49" fontId="2" fillId="0" borderId="52" xfId="0" applyNumberFormat="1" applyFont="1" applyFill="1" applyBorder="1" applyAlignment="1" applyProtection="1">
      <alignment vertical="top"/>
      <protection locked="0"/>
    </xf>
    <xf numFmtId="4" fontId="2" fillId="0" borderId="52" xfId="0" applyNumberFormat="1" applyFont="1" applyFill="1" applyBorder="1" applyAlignment="1" applyProtection="1">
      <alignment vertical="top"/>
      <protection locked="0"/>
    </xf>
    <xf numFmtId="4" fontId="2" fillId="0" borderId="53" xfId="0" applyNumberFormat="1" applyFont="1" applyFill="1" applyBorder="1" applyAlignment="1" applyProtection="1">
      <alignment vertical="top"/>
      <protection locked="0"/>
    </xf>
    <xf numFmtId="4" fontId="2" fillId="0" borderId="54" xfId="0" applyNumberFormat="1" applyFont="1" applyFill="1" applyBorder="1" applyAlignment="1" applyProtection="1">
      <alignment vertical="top"/>
      <protection locked="0"/>
    </xf>
    <xf numFmtId="4" fontId="2" fillId="0" borderId="55" xfId="0" applyNumberFormat="1" applyFont="1" applyFill="1" applyBorder="1" applyAlignment="1" applyProtection="1">
      <alignment vertical="top"/>
      <protection locked="0"/>
    </xf>
    <xf numFmtId="4" fontId="2" fillId="0" borderId="56" xfId="0" applyNumberFormat="1" applyFont="1" applyFill="1" applyBorder="1" applyAlignment="1" applyProtection="1">
      <alignment vertical="top"/>
      <protection locked="0"/>
    </xf>
    <xf numFmtId="10" fontId="2" fillId="0" borderId="54" xfId="0" applyNumberFormat="1" applyFont="1" applyFill="1" applyBorder="1" applyAlignment="1" applyProtection="1">
      <alignment vertical="top"/>
      <protection locked="0"/>
    </xf>
    <xf numFmtId="0" fontId="2" fillId="0" borderId="57" xfId="0" applyFont="1" applyFill="1" applyBorder="1" applyAlignment="1" applyProtection="1">
      <alignment vertical="top" wrapText="1"/>
      <protection locked="0"/>
    </xf>
    <xf numFmtId="49" fontId="2" fillId="0" borderId="58" xfId="0" applyNumberFormat="1" applyFont="1" applyFill="1" applyBorder="1" applyAlignment="1" applyProtection="1">
      <alignment horizontal="center" vertical="top"/>
      <protection locked="0"/>
    </xf>
    <xf numFmtId="49" fontId="2" fillId="0" borderId="59" xfId="0" applyNumberFormat="1" applyFont="1" applyFill="1" applyBorder="1" applyAlignment="1" applyProtection="1">
      <alignment vertical="top"/>
      <protection locked="0"/>
    </xf>
    <xf numFmtId="4" fontId="2" fillId="0" borderId="59" xfId="0" applyNumberFormat="1" applyFont="1" applyFill="1" applyBorder="1" applyAlignment="1" applyProtection="1">
      <alignment vertical="top"/>
      <protection locked="0"/>
    </xf>
    <xf numFmtId="0" fontId="2" fillId="0" borderId="59" xfId="0" applyFont="1" applyFill="1" applyBorder="1" applyAlignment="1" applyProtection="1">
      <alignment vertical="top"/>
      <protection locked="0"/>
    </xf>
    <xf numFmtId="4" fontId="3" fillId="0" borderId="60" xfId="0" applyNumberFormat="1" applyFont="1" applyFill="1" applyBorder="1" applyAlignment="1" applyProtection="1">
      <alignment vertical="top"/>
      <protection locked="0"/>
    </xf>
    <xf numFmtId="4" fontId="2" fillId="0" borderId="61" xfId="0" applyNumberFormat="1" applyFont="1" applyFill="1" applyBorder="1" applyAlignment="1" applyProtection="1">
      <alignment vertical="top"/>
      <protection locked="0"/>
    </xf>
    <xf numFmtId="4" fontId="2" fillId="0" borderId="0" xfId="0" applyNumberFormat="1" applyFont="1" applyFill="1" applyBorder="1" applyAlignment="1" applyProtection="1">
      <alignment vertical="top"/>
      <protection locked="0"/>
    </xf>
    <xf numFmtId="4" fontId="3" fillId="0" borderId="62" xfId="0" applyNumberFormat="1" applyFont="1" applyFill="1" applyBorder="1" applyAlignment="1" applyProtection="1">
      <alignment vertical="top"/>
      <protection locked="0"/>
    </xf>
    <xf numFmtId="10" fontId="2" fillId="0" borderId="61" xfId="0" applyNumberFormat="1" applyFont="1" applyFill="1" applyBorder="1" applyAlignment="1" applyProtection="1">
      <alignment vertical="top"/>
      <protection locked="0"/>
    </xf>
    <xf numFmtId="4" fontId="9" fillId="0" borderId="0" xfId="0" applyNumberFormat="1" applyFont="1" applyFill="1" applyBorder="1" applyAlignment="1" applyProtection="1">
      <alignment vertical="top"/>
      <protection locked="0"/>
    </xf>
    <xf numFmtId="49" fontId="2" fillId="0" borderId="60" xfId="0" applyNumberFormat="1" applyFont="1" applyFill="1" applyBorder="1" applyAlignment="1" applyProtection="1">
      <alignment horizontal="center" vertical="top"/>
      <protection locked="0"/>
    </xf>
    <xf numFmtId="0" fontId="2" fillId="0" borderId="63" xfId="0" applyFont="1" applyFill="1" applyBorder="1" applyAlignment="1" applyProtection="1">
      <alignment vertical="top" wrapText="1"/>
      <protection locked="0"/>
    </xf>
    <xf numFmtId="0" fontId="3" fillId="0" borderId="64" xfId="0" applyNumberFormat="1" applyFont="1" applyFill="1" applyBorder="1" applyAlignment="1" applyProtection="1">
      <alignment vertical="top"/>
      <protection locked="0"/>
    </xf>
    <xf numFmtId="0" fontId="10" fillId="0" borderId="35" xfId="0" applyFont="1" applyFill="1" applyBorder="1" applyAlignment="1" applyProtection="1">
      <alignment vertical="top"/>
      <protection locked="0"/>
    </xf>
    <xf numFmtId="49" fontId="2" fillId="0" borderId="0" xfId="0" applyNumberFormat="1" applyFont="1" applyBorder="1" applyAlignment="1" applyProtection="1">
      <alignment vertical="top"/>
      <protection locked="0"/>
    </xf>
    <xf numFmtId="4" fontId="2" fillId="0" borderId="0" xfId="0" applyNumberFormat="1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4" fontId="2" fillId="0" borderId="65" xfId="0" applyNumberFormat="1" applyFont="1" applyBorder="1" applyAlignment="1" applyProtection="1">
      <alignment vertical="top"/>
      <protection locked="0"/>
    </xf>
    <xf numFmtId="4" fontId="1" fillId="0" borderId="66" xfId="0" applyNumberFormat="1" applyFont="1" applyBorder="1" applyAlignment="1" applyProtection="1">
      <alignment vertical="top"/>
      <protection locked="0"/>
    </xf>
    <xf numFmtId="4" fontId="1" fillId="0" borderId="0" xfId="0" applyNumberFormat="1" applyFont="1" applyBorder="1" applyAlignment="1" applyProtection="1">
      <alignment vertical="top"/>
      <protection locked="0"/>
    </xf>
    <xf numFmtId="4" fontId="2" fillId="0" borderId="62" xfId="0" applyNumberFormat="1" applyFont="1" applyBorder="1" applyAlignment="1" applyProtection="1">
      <alignment vertical="top"/>
      <protection locked="0"/>
    </xf>
    <xf numFmtId="10" fontId="2" fillId="0" borderId="61" xfId="0" applyNumberFormat="1" applyFont="1" applyBorder="1" applyAlignment="1" applyProtection="1">
      <alignment vertical="top"/>
      <protection locked="0"/>
    </xf>
    <xf numFmtId="4" fontId="2" fillId="0" borderId="61" xfId="0" applyNumberFormat="1" applyFont="1" applyBorder="1" applyAlignment="1" applyProtection="1">
      <alignment vertical="top"/>
      <protection locked="0"/>
    </xf>
    <xf numFmtId="49" fontId="2" fillId="0" borderId="60" xfId="0" applyNumberFormat="1" applyFont="1" applyBorder="1" applyAlignment="1" applyProtection="1">
      <alignment horizontal="left" vertical="top"/>
      <protection locked="0"/>
    </xf>
    <xf numFmtId="0" fontId="2" fillId="0" borderId="67" xfId="0" applyFont="1" applyBorder="1" applyAlignment="1" applyProtection="1">
      <alignment vertical="top" wrapText="1"/>
      <protection locked="0"/>
    </xf>
    <xf numFmtId="0" fontId="10" fillId="0" borderId="64" xfId="0" applyFont="1" applyBorder="1" applyAlignment="1" applyProtection="1">
      <alignment vertical="top"/>
      <protection locked="0"/>
    </xf>
    <xf numFmtId="49" fontId="1" fillId="0" borderId="53" xfId="0" applyNumberFormat="1" applyFont="1" applyFill="1" applyBorder="1" applyAlignment="1" applyProtection="1">
      <alignment horizontal="left" vertical="top"/>
      <protection locked="0"/>
    </xf>
    <xf numFmtId="49" fontId="1" fillId="0" borderId="36" xfId="0" applyNumberFormat="1" applyFont="1" applyFill="1" applyBorder="1" applyAlignment="1" applyProtection="1">
      <alignment horizontal="left" vertical="top"/>
      <protection locked="0"/>
    </xf>
    <xf numFmtId="0" fontId="2" fillId="0" borderId="44" xfId="0" applyFont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1" fontId="8" fillId="0" borderId="71" xfId="0" applyNumberFormat="1" applyFont="1" applyBorder="1" applyAlignment="1"/>
    <xf numFmtId="0" fontId="8" fillId="0" borderId="71" xfId="0" applyFont="1" applyBorder="1" applyAlignment="1"/>
    <xf numFmtId="0" fontId="8" fillId="0" borderId="72" xfId="0" applyFont="1" applyBorder="1" applyAlignment="1"/>
    <xf numFmtId="0" fontId="0" fillId="0" borderId="68" xfId="0" applyBorder="1" applyAlignment="1"/>
    <xf numFmtId="0" fontId="0" fillId="0" borderId="69" xfId="0" applyBorder="1" applyAlignment="1"/>
    <xf numFmtId="11" fontId="8" fillId="0" borderId="70" xfId="0" applyNumberFormat="1" applyFont="1" applyBorder="1" applyAlignment="1"/>
    <xf numFmtId="0" fontId="8" fillId="0" borderId="70" xfId="0" applyFont="1" applyBorder="1" applyAlignment="1"/>
    <xf numFmtId="0" fontId="8" fillId="0" borderId="26" xfId="0" applyFont="1" applyBorder="1" applyAlignment="1"/>
    <xf numFmtId="0" fontId="8" fillId="0" borderId="68" xfId="0" applyFont="1" applyBorder="1" applyAlignment="1">
      <alignment horizontal="center"/>
    </xf>
    <xf numFmtId="0" fontId="8" fillId="0" borderId="69" xfId="0" applyFont="1" applyBorder="1" applyAlignment="1">
      <alignment horizontal="center"/>
    </xf>
    <xf numFmtId="0" fontId="5" fillId="2" borderId="14" xfId="0" applyFont="1" applyFill="1" applyBorder="1" applyAlignment="1" applyProtection="1">
      <alignment horizontal="left" vertical="top"/>
    </xf>
    <xf numFmtId="0" fontId="5" fillId="2" borderId="2" xfId="0" applyFont="1" applyFill="1" applyBorder="1" applyAlignment="1" applyProtection="1">
      <alignment horizontal="left" vertical="top"/>
    </xf>
    <xf numFmtId="0" fontId="5" fillId="2" borderId="73" xfId="0" applyFont="1" applyFill="1" applyBorder="1" applyAlignment="1" applyProtection="1">
      <alignment horizontal="left" vertical="top"/>
    </xf>
    <xf numFmtId="0" fontId="5" fillId="2" borderId="12" xfId="0" applyFont="1" applyFill="1" applyBorder="1" applyAlignment="1" applyProtection="1">
      <alignment horizontal="left" vertical="top"/>
    </xf>
    <xf numFmtId="0" fontId="5" fillId="2" borderId="14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/>
    </xf>
    <xf numFmtId="0" fontId="5" fillId="2" borderId="15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5" fillId="2" borderId="73" xfId="0" applyFont="1" applyFill="1" applyBorder="1" applyAlignment="1">
      <alignment horizontal="left" vertical="top"/>
    </xf>
    <xf numFmtId="0" fontId="5" fillId="2" borderId="12" xfId="0" applyFont="1" applyFill="1" applyBorder="1" applyAlignment="1">
      <alignment horizontal="left" vertical="top"/>
    </xf>
    <xf numFmtId="0" fontId="0" fillId="2" borderId="14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15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11" fontId="8" fillId="0" borderId="68" xfId="0" applyNumberFormat="1" applyFont="1" applyBorder="1" applyAlignment="1"/>
    <xf numFmtId="0" fontId="8" fillId="0" borderId="68" xfId="0" applyFont="1" applyBorder="1" applyAlignment="1"/>
    <xf numFmtId="0" fontId="8" fillId="0" borderId="69" xfId="0" applyFont="1" applyBorder="1" applyAlignment="1"/>
    <xf numFmtId="0" fontId="5" fillId="2" borderId="15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left" vertical="top"/>
    </xf>
    <xf numFmtId="0" fontId="5" fillId="2" borderId="14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73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11" fontId="8" fillId="0" borderId="74" xfId="0" applyNumberFormat="1" applyFont="1" applyBorder="1" applyAlignment="1"/>
    <xf numFmtId="0" fontId="8" fillId="0" borderId="74" xfId="0" applyFont="1" applyBorder="1" applyAlignment="1"/>
    <xf numFmtId="0" fontId="8" fillId="0" borderId="75" xfId="0" applyFont="1" applyBorder="1" applyAlignment="1"/>
  </cellXfs>
  <cellStyles count="1">
    <cellStyle name="Standard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68580</xdr:colOff>
          <xdr:row>13</xdr:row>
          <xdr:rowOff>38100</xdr:rowOff>
        </xdr:from>
        <xdr:to>
          <xdr:col>14</xdr:col>
          <xdr:colOff>693420</xdr:colOff>
          <xdr:row>13</xdr:row>
          <xdr:rowOff>213360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Begründung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13</xdr:row>
          <xdr:rowOff>38100</xdr:rowOff>
        </xdr:from>
        <xdr:to>
          <xdr:col>9</xdr:col>
          <xdr:colOff>731520</xdr:colOff>
          <xdr:row>13</xdr:row>
          <xdr:rowOff>213360</xdr:rowOff>
        </xdr:to>
        <xdr:sp macro="" textlink="">
          <xdr:nvSpPr>
            <xdr:cNvPr id="4098" name="Butto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Spalten aus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13</xdr:row>
          <xdr:rowOff>38100</xdr:rowOff>
        </xdr:from>
        <xdr:to>
          <xdr:col>8</xdr:col>
          <xdr:colOff>731520</xdr:colOff>
          <xdr:row>13</xdr:row>
          <xdr:rowOff>213360</xdr:rowOff>
        </xdr:to>
        <xdr:sp macro="" textlink="">
          <xdr:nvSpPr>
            <xdr:cNvPr id="4099" name="Button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Spalten ein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45720</xdr:colOff>
          <xdr:row>13</xdr:row>
          <xdr:rowOff>38100</xdr:rowOff>
        </xdr:from>
        <xdr:to>
          <xdr:col>13</xdr:col>
          <xdr:colOff>426720</xdr:colOff>
          <xdr:row>13</xdr:row>
          <xdr:rowOff>213360</xdr:rowOff>
        </xdr:to>
        <xdr:sp macro="" textlink="">
          <xdr:nvSpPr>
            <xdr:cNvPr id="4100" name="Button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Typ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60960</xdr:colOff>
          <xdr:row>13</xdr:row>
          <xdr:rowOff>38100</xdr:rowOff>
        </xdr:from>
        <xdr:to>
          <xdr:col>7</xdr:col>
          <xdr:colOff>335280</xdr:colOff>
          <xdr:row>13</xdr:row>
          <xdr:rowOff>213360</xdr:rowOff>
        </xdr:to>
        <xdr:sp macro="" textlink="">
          <xdr:nvSpPr>
            <xdr:cNvPr id="4101" name="Button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 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449580</xdr:colOff>
          <xdr:row>13</xdr:row>
          <xdr:rowOff>38100</xdr:rowOff>
        </xdr:from>
        <xdr:to>
          <xdr:col>7</xdr:col>
          <xdr:colOff>723900</xdr:colOff>
          <xdr:row>13</xdr:row>
          <xdr:rowOff>213360</xdr:rowOff>
        </xdr:to>
        <xdr:sp macro="" textlink="">
          <xdr:nvSpPr>
            <xdr:cNvPr id="4102" name="Button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</xdr:colOff>
          <xdr:row>13</xdr:row>
          <xdr:rowOff>38100</xdr:rowOff>
        </xdr:from>
        <xdr:to>
          <xdr:col>1</xdr:col>
          <xdr:colOff>213360</xdr:colOff>
          <xdr:row>13</xdr:row>
          <xdr:rowOff>213360</xdr:rowOff>
        </xdr:to>
        <xdr:sp macro="" textlink="">
          <xdr:nvSpPr>
            <xdr:cNvPr id="4144" name="Button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0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Zeile kopieren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/>
  <dimension ref="A1:Q29"/>
  <sheetViews>
    <sheetView showGridLines="0" tabSelected="1" zoomScaleNormal="100" zoomScaleSheetLayoutView="100" workbookViewId="0">
      <pane ySplit="14" topLeftCell="A15" activePane="bottomLeft" state="frozen"/>
      <selection pane="bottomLeft" activeCell="F36" sqref="F36"/>
    </sheetView>
  </sheetViews>
  <sheetFormatPr baseColWidth="10" defaultRowHeight="13.2" outlineLevelRow="2" x14ac:dyDescent="0.25"/>
  <cols>
    <col min="1" max="1" width="8.109375" customWidth="1"/>
    <col min="2" max="2" width="6.33203125" customWidth="1"/>
    <col min="3" max="3" width="5" customWidth="1"/>
    <col min="4" max="4" width="8.44140625" customWidth="1"/>
    <col min="5" max="5" width="8.109375" customWidth="1"/>
    <col min="6" max="7" width="11.6640625" customWidth="1"/>
    <col min="8" max="8" width="11.109375" customWidth="1"/>
    <col min="9" max="10" width="11.6640625" customWidth="1"/>
    <col min="11" max="11" width="9.5546875" bestFit="1" customWidth="1"/>
    <col min="12" max="12" width="15.88671875" bestFit="1" customWidth="1"/>
    <col min="13" max="13" width="13.33203125" bestFit="1" customWidth="1"/>
    <col min="14" max="14" width="12.44140625" customWidth="1"/>
    <col min="15" max="15" width="17.88671875" customWidth="1"/>
    <col min="16" max="16" width="5.88671875" hidden="1" customWidth="1"/>
    <col min="17" max="17" width="7.33203125" hidden="1" customWidth="1"/>
  </cols>
  <sheetData>
    <row r="1" spans="1:17" ht="15.75" customHeight="1" x14ac:dyDescent="0.25">
      <c r="A1" s="162" t="s">
        <v>54</v>
      </c>
      <c r="B1" s="162"/>
      <c r="C1" s="162"/>
      <c r="D1" s="162"/>
      <c r="E1" s="162"/>
      <c r="F1" s="162"/>
      <c r="G1" s="162"/>
      <c r="H1" s="46">
        <v>45</v>
      </c>
      <c r="I1" s="23"/>
      <c r="J1" s="23"/>
      <c r="K1" s="3"/>
      <c r="L1" s="3"/>
      <c r="M1" s="3"/>
      <c r="N1" s="3"/>
      <c r="O1" s="3"/>
      <c r="P1" t="s">
        <v>23</v>
      </c>
      <c r="Q1" s="8">
        <v>0</v>
      </c>
    </row>
    <row r="2" spans="1:17" ht="15.75" customHeight="1" x14ac:dyDescent="0.25">
      <c r="A2" s="163"/>
      <c r="B2" s="163"/>
      <c r="C2" s="163"/>
      <c r="D2" s="163"/>
      <c r="E2" s="163"/>
      <c r="F2" s="163"/>
      <c r="G2" s="163"/>
      <c r="H2" s="24"/>
      <c r="I2" s="24"/>
      <c r="J2" s="24"/>
      <c r="P2" s="2" t="s">
        <v>29</v>
      </c>
      <c r="Q2" s="8">
        <v>7.0000000000000007E-2</v>
      </c>
    </row>
    <row r="3" spans="1:17" s="2" customFormat="1" ht="12.75" customHeight="1" x14ac:dyDescent="0.25">
      <c r="A3" s="152" t="s">
        <v>3</v>
      </c>
      <c r="B3" s="153"/>
      <c r="C3" s="153"/>
      <c r="D3" s="143" t="s">
        <v>58</v>
      </c>
      <c r="E3" s="144"/>
      <c r="F3" s="144"/>
      <c r="G3" s="144"/>
      <c r="H3" s="144"/>
      <c r="I3" s="144"/>
      <c r="J3" s="145"/>
      <c r="K3" s="29"/>
      <c r="L3" s="6"/>
      <c r="M3" s="6"/>
      <c r="N3" s="6"/>
      <c r="O3" s="7"/>
      <c r="P3" t="s">
        <v>18</v>
      </c>
      <c r="Q3" s="8">
        <v>0.16</v>
      </c>
    </row>
    <row r="4" spans="1:17" s="2" customFormat="1" ht="12.75" customHeight="1" x14ac:dyDescent="0.25">
      <c r="A4" s="154"/>
      <c r="B4" s="155"/>
      <c r="C4" s="155"/>
      <c r="D4" s="173" t="s">
        <v>52</v>
      </c>
      <c r="E4" s="174"/>
      <c r="F4" s="174"/>
      <c r="G4" s="174"/>
      <c r="H4" s="174"/>
      <c r="I4" s="174"/>
      <c r="J4" s="175"/>
      <c r="K4" s="30"/>
      <c r="L4" s="4"/>
      <c r="M4" s="4"/>
      <c r="N4" s="4"/>
      <c r="O4" s="5"/>
      <c r="P4" t="s">
        <v>19</v>
      </c>
      <c r="Q4" s="9">
        <v>0.19</v>
      </c>
    </row>
    <row r="5" spans="1:17" s="2" customFormat="1" ht="12.75" customHeight="1" x14ac:dyDescent="0.25">
      <c r="A5" s="156"/>
      <c r="B5" s="157"/>
      <c r="C5" s="157"/>
      <c r="D5" s="141"/>
      <c r="E5" s="141"/>
      <c r="F5" s="141"/>
      <c r="G5" s="141"/>
      <c r="H5" s="141"/>
      <c r="I5" s="141"/>
      <c r="J5" s="142"/>
      <c r="K5" s="31"/>
      <c r="L5" s="26"/>
      <c r="M5" s="26"/>
      <c r="N5" s="26"/>
      <c r="O5" s="32"/>
      <c r="P5" t="s">
        <v>28</v>
      </c>
    </row>
    <row r="6" spans="1:17" s="2" customFormat="1" ht="12.75" customHeight="1" x14ac:dyDescent="0.25">
      <c r="A6" s="148" t="s">
        <v>46</v>
      </c>
      <c r="B6" s="149"/>
      <c r="C6" s="149"/>
      <c r="D6" s="143" t="s">
        <v>53</v>
      </c>
      <c r="E6" s="144"/>
      <c r="F6" s="144"/>
      <c r="G6" s="144"/>
      <c r="H6" s="144"/>
      <c r="I6" s="144"/>
      <c r="J6" s="145"/>
      <c r="K6" s="30"/>
      <c r="L6" s="4"/>
      <c r="M6" s="4"/>
      <c r="N6" s="4"/>
      <c r="O6" s="5"/>
      <c r="P6" t="s">
        <v>20</v>
      </c>
    </row>
    <row r="7" spans="1:17" s="2" customFormat="1" ht="12.75" customHeight="1" x14ac:dyDescent="0.25">
      <c r="A7" s="150"/>
      <c r="B7" s="151"/>
      <c r="C7" s="151"/>
      <c r="D7" s="146"/>
      <c r="E7" s="146"/>
      <c r="F7" s="146"/>
      <c r="G7" s="146"/>
      <c r="H7" s="146"/>
      <c r="I7" s="146"/>
      <c r="J7" s="147"/>
      <c r="K7" s="31"/>
      <c r="L7" s="26"/>
      <c r="M7" s="26"/>
      <c r="N7" s="26"/>
      <c r="O7" s="32"/>
      <c r="P7" t="s">
        <v>21</v>
      </c>
    </row>
    <row r="8" spans="1:17" s="2" customFormat="1" ht="12.75" customHeight="1" x14ac:dyDescent="0.25">
      <c r="A8" s="169" t="s">
        <v>47</v>
      </c>
      <c r="B8" s="170"/>
      <c r="C8" s="170"/>
      <c r="D8" s="143" t="s">
        <v>50</v>
      </c>
      <c r="E8" s="144"/>
      <c r="F8" s="144"/>
      <c r="G8" s="144"/>
      <c r="H8" s="144"/>
      <c r="I8" s="144"/>
      <c r="J8" s="145"/>
      <c r="K8" s="30"/>
      <c r="L8" s="4"/>
      <c r="M8" s="4"/>
      <c r="N8" s="4"/>
      <c r="O8" s="5"/>
      <c r="P8" t="s">
        <v>22</v>
      </c>
    </row>
    <row r="9" spans="1:17" s="2" customFormat="1" ht="12.75" customHeight="1" x14ac:dyDescent="0.25">
      <c r="A9" s="171"/>
      <c r="B9" s="172"/>
      <c r="C9" s="172"/>
      <c r="D9" s="164" t="s">
        <v>51</v>
      </c>
      <c r="E9" s="165"/>
      <c r="F9" s="165"/>
      <c r="G9" s="165"/>
      <c r="H9" s="165"/>
      <c r="I9" s="165"/>
      <c r="J9" s="166"/>
      <c r="K9" s="31"/>
      <c r="L9" s="26"/>
      <c r="M9" s="26"/>
      <c r="N9" s="26"/>
      <c r="O9" s="32"/>
    </row>
    <row r="10" spans="1:17" s="2" customFormat="1" ht="12.75" customHeight="1" x14ac:dyDescent="0.25">
      <c r="A10" s="148" t="s">
        <v>48</v>
      </c>
      <c r="B10" s="149"/>
      <c r="C10" s="149"/>
      <c r="D10" s="143" t="s">
        <v>49</v>
      </c>
      <c r="E10" s="144"/>
      <c r="F10" s="144"/>
      <c r="G10" s="145"/>
      <c r="H10" s="158" t="s">
        <v>6</v>
      </c>
      <c r="I10" s="159"/>
      <c r="J10" s="47">
        <v>38828</v>
      </c>
      <c r="K10" s="33"/>
      <c r="L10" s="27"/>
      <c r="M10" s="1"/>
      <c r="N10" s="28"/>
      <c r="O10" s="34"/>
    </row>
    <row r="11" spans="1:17" s="2" customFormat="1" ht="12.75" customHeight="1" thickBot="1" x14ac:dyDescent="0.3">
      <c r="A11" s="167"/>
      <c r="B11" s="168"/>
      <c r="C11" s="168"/>
      <c r="D11" s="138"/>
      <c r="E11" s="139"/>
      <c r="F11" s="139"/>
      <c r="G11" s="140"/>
      <c r="H11" s="160"/>
      <c r="I11" s="161"/>
      <c r="J11" s="35"/>
      <c r="K11" s="36"/>
      <c r="L11" s="1"/>
      <c r="M11" s="1"/>
      <c r="N11" s="26"/>
      <c r="O11" s="32"/>
    </row>
    <row r="12" spans="1:17" ht="13.5" customHeight="1" x14ac:dyDescent="0.25">
      <c r="A12" s="132" t="s">
        <v>5</v>
      </c>
      <c r="B12" s="133"/>
      <c r="C12" s="133"/>
      <c r="D12" s="133"/>
      <c r="E12" s="133"/>
      <c r="F12" s="133"/>
      <c r="G12" s="134"/>
      <c r="H12" s="135" t="s">
        <v>14</v>
      </c>
      <c r="I12" s="136"/>
      <c r="J12" s="137"/>
      <c r="K12" s="135" t="s">
        <v>15</v>
      </c>
      <c r="L12" s="137"/>
      <c r="M12" s="37"/>
      <c r="N12" s="25"/>
      <c r="O12" s="38"/>
    </row>
    <row r="13" spans="1:17" ht="13.5" customHeight="1" x14ac:dyDescent="0.25">
      <c r="A13" s="39">
        <v>1</v>
      </c>
      <c r="B13" s="40">
        <v>2</v>
      </c>
      <c r="C13" s="40">
        <v>3</v>
      </c>
      <c r="D13" s="40">
        <v>4</v>
      </c>
      <c r="E13" s="40">
        <v>5</v>
      </c>
      <c r="F13" s="40">
        <v>6</v>
      </c>
      <c r="G13" s="41">
        <v>7</v>
      </c>
      <c r="H13" s="42">
        <v>8</v>
      </c>
      <c r="I13" s="40">
        <v>9</v>
      </c>
      <c r="J13" s="41">
        <v>10</v>
      </c>
      <c r="K13" s="43">
        <v>11</v>
      </c>
      <c r="L13" s="41">
        <v>12</v>
      </c>
      <c r="M13" s="44">
        <v>13</v>
      </c>
      <c r="N13" s="41">
        <v>14</v>
      </c>
      <c r="O13" s="45">
        <v>15</v>
      </c>
    </row>
    <row r="14" spans="1:17" s="83" customFormat="1" ht="58.5" customHeight="1" thickBot="1" x14ac:dyDescent="0.3">
      <c r="A14" s="75" t="s">
        <v>30</v>
      </c>
      <c r="B14" s="76" t="s">
        <v>7</v>
      </c>
      <c r="C14" s="76" t="s">
        <v>8</v>
      </c>
      <c r="D14" s="76" t="s">
        <v>0</v>
      </c>
      <c r="E14" s="76" t="s">
        <v>24</v>
      </c>
      <c r="F14" s="76" t="s">
        <v>12</v>
      </c>
      <c r="G14" s="77" t="s">
        <v>11</v>
      </c>
      <c r="H14" s="78" t="s">
        <v>2</v>
      </c>
      <c r="I14" s="79" t="s">
        <v>1</v>
      </c>
      <c r="J14" s="80" t="s">
        <v>9</v>
      </c>
      <c r="K14" s="79" t="s">
        <v>25</v>
      </c>
      <c r="L14" s="80" t="s">
        <v>27</v>
      </c>
      <c r="M14" s="81" t="s">
        <v>13</v>
      </c>
      <c r="N14" s="80" t="s">
        <v>17</v>
      </c>
      <c r="O14" s="82" t="s">
        <v>16</v>
      </c>
      <c r="P14" s="83" t="s">
        <v>26</v>
      </c>
      <c r="Q14" s="83" t="s">
        <v>26</v>
      </c>
    </row>
    <row r="15" spans="1:17" s="72" customFormat="1" ht="13.8" outlineLevel="2" thickBot="1" x14ac:dyDescent="0.3">
      <c r="A15" s="84" t="s">
        <v>10</v>
      </c>
      <c r="B15" s="85"/>
      <c r="C15" s="85"/>
      <c r="D15" s="86"/>
      <c r="E15" s="87"/>
      <c r="F15" s="86"/>
      <c r="G15" s="90">
        <v>113699</v>
      </c>
      <c r="H15" s="88"/>
      <c r="I15" s="89"/>
      <c r="J15" s="90">
        <v>115963</v>
      </c>
      <c r="K15" s="91">
        <v>0.16</v>
      </c>
      <c r="L15" s="92">
        <f>IF(OR(K15=" ",K15=""),0,(1+K15)*J15)</f>
        <v>134517.07999999999</v>
      </c>
      <c r="M15" s="93">
        <f>IF(OR(G15=0,J15=0),0.00000000000000001,J15-G15)</f>
        <v>2264</v>
      </c>
      <c r="N15" s="104"/>
      <c r="O15" s="94" t="s">
        <v>45</v>
      </c>
    </row>
    <row r="16" spans="1:17" s="72" customFormat="1" outlineLevel="2" x14ac:dyDescent="0.25">
      <c r="A16" s="84" t="s">
        <v>10</v>
      </c>
      <c r="B16" s="85"/>
      <c r="C16" s="85"/>
      <c r="D16" s="86"/>
      <c r="E16" s="87"/>
      <c r="F16" s="86"/>
      <c r="G16" s="90">
        <v>62566</v>
      </c>
      <c r="H16" s="88"/>
      <c r="I16" s="89"/>
      <c r="J16" s="90">
        <v>62566</v>
      </c>
      <c r="K16" s="91">
        <v>0.19</v>
      </c>
      <c r="L16" s="92">
        <f>IF(OR(K16=" ",K16=""),0,(1+K16)*J16)</f>
        <v>74453.539999999994</v>
      </c>
      <c r="M16" s="93">
        <f>IF(OR(G16=0,J16=0),0.00000000000000001,J16-G16)</f>
        <v>0</v>
      </c>
      <c r="N16" s="104"/>
      <c r="O16" s="94" t="s">
        <v>57</v>
      </c>
    </row>
    <row r="17" spans="1:16" s="72" customFormat="1" outlineLevel="1" x14ac:dyDescent="0.25">
      <c r="A17" s="116" t="s">
        <v>60</v>
      </c>
      <c r="B17" s="105"/>
      <c r="C17" s="105"/>
      <c r="D17" s="106"/>
      <c r="E17" s="107"/>
      <c r="F17" s="106"/>
      <c r="G17" s="108">
        <f>SUBTOTAL(9,G15:G16)</f>
        <v>176265</v>
      </c>
      <c r="H17" s="109"/>
      <c r="I17" s="110"/>
      <c r="J17" s="111">
        <f>SUBTOTAL(9,J15:J16)</f>
        <v>178529</v>
      </c>
      <c r="K17" s="112"/>
      <c r="L17" s="113">
        <f>SUBTOTAL(9,L15:L16)</f>
        <v>208970.62</v>
      </c>
      <c r="M17" s="109">
        <f>SUBTOTAL(9,M15:M16)</f>
        <v>2264</v>
      </c>
      <c r="N17" s="114"/>
      <c r="O17" s="115"/>
    </row>
    <row r="18" spans="1:16" s="72" customFormat="1" ht="20.399999999999999" outlineLevel="2" x14ac:dyDescent="0.25">
      <c r="A18" s="95" t="s">
        <v>56</v>
      </c>
      <c r="B18" s="96" t="s">
        <v>26</v>
      </c>
      <c r="C18" s="96" t="s">
        <v>35</v>
      </c>
      <c r="D18" s="97">
        <v>45</v>
      </c>
      <c r="E18" s="48" t="s">
        <v>23</v>
      </c>
      <c r="F18" s="97">
        <v>13.25</v>
      </c>
      <c r="G18" s="98">
        <f>D18*F18</f>
        <v>596.25</v>
      </c>
      <c r="H18" s="99">
        <v>45</v>
      </c>
      <c r="I18" s="100">
        <v>13.25</v>
      </c>
      <c r="J18" s="101">
        <f>H18*I18</f>
        <v>596.25</v>
      </c>
      <c r="K18" s="102">
        <v>0.16</v>
      </c>
      <c r="L18" s="100">
        <f>IF(OR(K18=" ",K18=""),0,(1+K18)*J18)</f>
        <v>691.65</v>
      </c>
      <c r="M18" s="99">
        <f>IF(OR(G18=0,J18=0),0.00000000000000001,J18-G18)</f>
        <v>0</v>
      </c>
      <c r="N18" s="130" t="s">
        <v>64</v>
      </c>
      <c r="O18" s="103" t="s">
        <v>43</v>
      </c>
      <c r="P18" s="72" t="str">
        <f>IF(A18="","=",IF(MID(A18,4,1)="",Melde(A18),IF(MID(A18,4,1)=" ",Melde(A18),IF(LEFT(A18,3)&lt;&gt;"NA ",Melde(A18),IF(CODE(MID(A18,4,1))&gt;60,Melde(A18),IF(VALUE(MID(A18,4,10))&gt;0,"=",Melde(A18)))))))</f>
        <v>=</v>
      </c>
    </row>
    <row r="19" spans="1:16" s="72" customFormat="1" ht="20.399999999999999" outlineLevel="2" x14ac:dyDescent="0.25">
      <c r="A19" s="62" t="s">
        <v>56</v>
      </c>
      <c r="B19" s="63" t="s">
        <v>32</v>
      </c>
      <c r="C19" s="63" t="s">
        <v>36</v>
      </c>
      <c r="D19" s="64">
        <v>67</v>
      </c>
      <c r="E19" s="48" t="s">
        <v>41</v>
      </c>
      <c r="F19" s="64">
        <v>75</v>
      </c>
      <c r="G19" s="65">
        <f>D19*F19</f>
        <v>5025</v>
      </c>
      <c r="H19" s="66">
        <v>67</v>
      </c>
      <c r="I19" s="67">
        <v>70.5</v>
      </c>
      <c r="J19" s="68">
        <f>H19*I19</f>
        <v>4723.5</v>
      </c>
      <c r="K19" s="69">
        <v>0.16</v>
      </c>
      <c r="L19" s="67">
        <f>IF(OR(K19=" ",K19=""),0,(1+K19)*J19)</f>
        <v>5479.2599999999993</v>
      </c>
      <c r="M19" s="66">
        <f>IF(OR(G19=0,J19=0),0.00000000000000001,J19-G19)</f>
        <v>-301.5</v>
      </c>
      <c r="N19" s="131" t="s">
        <v>65</v>
      </c>
      <c r="O19" s="71" t="s">
        <v>44</v>
      </c>
      <c r="P19" s="72" t="str">
        <f>IF(A19="","=",IF(MID(A19,4,1)="",Melde(A19),IF(MID(A19,4,1)=" ",Melde(A19),IF(LEFT(A19,3)&lt;&gt;"NA ",Melde(A19),IF(CODE(MID(A19,4,1))&gt;60,Melde(A19),IF(VALUE(MID(A19,4,10))&gt;0,"=",Melde(A19)))))))</f>
        <v>=</v>
      </c>
    </row>
    <row r="20" spans="1:16" s="72" customFormat="1" outlineLevel="1" x14ac:dyDescent="0.25">
      <c r="A20" s="117" t="s">
        <v>61</v>
      </c>
      <c r="B20" s="63"/>
      <c r="C20" s="63"/>
      <c r="D20" s="64"/>
      <c r="E20" s="48"/>
      <c r="F20" s="64"/>
      <c r="G20" s="65">
        <f>SUBTOTAL(9,G18:G19)</f>
        <v>5621.25</v>
      </c>
      <c r="H20" s="66"/>
      <c r="I20" s="67"/>
      <c r="J20" s="68">
        <f>SUBTOTAL(9,J18:J19)</f>
        <v>5319.75</v>
      </c>
      <c r="K20" s="69"/>
      <c r="L20" s="67">
        <f>SUBTOTAL(9,L18:L19)</f>
        <v>6170.9099999999989</v>
      </c>
      <c r="M20" s="66">
        <f>SUBTOTAL(9,M18:M19)</f>
        <v>-301.5</v>
      </c>
      <c r="N20" s="70"/>
      <c r="O20" s="71"/>
    </row>
    <row r="21" spans="1:16" s="72" customFormat="1" ht="20.399999999999999" outlineLevel="2" x14ac:dyDescent="0.25">
      <c r="A21" s="62" t="s">
        <v>55</v>
      </c>
      <c r="B21" s="63" t="s">
        <v>33</v>
      </c>
      <c r="C21" s="63" t="s">
        <v>37</v>
      </c>
      <c r="D21" s="64">
        <v>113</v>
      </c>
      <c r="E21" s="48" t="s">
        <v>42</v>
      </c>
      <c r="F21" s="64"/>
      <c r="G21" s="65">
        <f>D21*F21</f>
        <v>0</v>
      </c>
      <c r="H21" s="66">
        <v>125</v>
      </c>
      <c r="I21" s="67">
        <v>25</v>
      </c>
      <c r="J21" s="68">
        <f>H21*I21</f>
        <v>3125</v>
      </c>
      <c r="K21" s="69">
        <v>0.19</v>
      </c>
      <c r="L21" s="67">
        <f>IF(OR(K21=" ",K21=""),0,(1+K21)*J21)</f>
        <v>3718.75</v>
      </c>
      <c r="M21" s="66">
        <f>IF(OR(G21=0,J21=0),0.00000000000000001,J21-G21)</f>
        <v>1.0000000000000001E-17</v>
      </c>
      <c r="N21" s="70" t="s">
        <v>26</v>
      </c>
      <c r="O21" s="71" t="s">
        <v>44</v>
      </c>
      <c r="P21" s="72" t="str">
        <f>IF(A21="","=",IF(MID(A21,4,1)="",Melde(A21),IF(MID(A21,4,1)=" ",Melde(A21),IF(LEFT(A21,3)&lt;&gt;"NA ",Melde(A21),IF(CODE(MID(A21,4,1))&gt;60,Melde(A21),IF(VALUE(MID(A21,4,10))&gt;0,"=",Melde(A21)))))))</f>
        <v>=</v>
      </c>
    </row>
    <row r="22" spans="1:16" s="72" customFormat="1" ht="20.399999999999999" outlineLevel="2" x14ac:dyDescent="0.25">
      <c r="A22" s="62" t="s">
        <v>55</v>
      </c>
      <c r="B22" s="63" t="s">
        <v>34</v>
      </c>
      <c r="C22" s="63" t="s">
        <v>38</v>
      </c>
      <c r="D22" s="64">
        <v>74</v>
      </c>
      <c r="E22" s="48" t="s">
        <v>23</v>
      </c>
      <c r="F22" s="64">
        <v>21.26</v>
      </c>
      <c r="G22" s="65">
        <f>D22*F22</f>
        <v>1573.24</v>
      </c>
      <c r="H22" s="73">
        <v>74</v>
      </c>
      <c r="I22" s="74">
        <v>21.26</v>
      </c>
      <c r="J22" s="68">
        <f>H22*I22</f>
        <v>1573.24</v>
      </c>
      <c r="K22" s="69">
        <v>0.19</v>
      </c>
      <c r="L22" s="67">
        <f>IF(OR(K22=" ",K22=""),0,(1+K22)*J22)</f>
        <v>1872.1555999999998</v>
      </c>
      <c r="M22" s="66">
        <f>IF(OR(G22=0,J22=0),0.00000000000000001,J22-G22)</f>
        <v>0</v>
      </c>
      <c r="N22" s="131" t="s">
        <v>65</v>
      </c>
      <c r="O22" s="71" t="s">
        <v>44</v>
      </c>
      <c r="P22" s="72" t="str">
        <f>IF(A22="","=",IF(MID(A22,4,1)="",Melde(A22),IF(MID(A22,4,1)=" ",Melde(A22),IF(LEFT(A22,3)&lt;&gt;"NA ",Melde(A22),IF(CODE(MID(A22,4,1))&gt;60,Melde(A22),IF(VALUE(MID(A22,4,10))&gt;0,"=",Melde(A22)))))))</f>
        <v>=</v>
      </c>
    </row>
    <row r="23" spans="1:16" s="72" customFormat="1" outlineLevel="1" x14ac:dyDescent="0.25">
      <c r="A23" s="117" t="s">
        <v>62</v>
      </c>
      <c r="B23" s="63"/>
      <c r="C23" s="63"/>
      <c r="D23" s="64"/>
      <c r="E23" s="48"/>
      <c r="F23" s="64"/>
      <c r="G23" s="65">
        <f>SUBTOTAL(9,G21:G22)</f>
        <v>1573.24</v>
      </c>
      <c r="H23" s="73"/>
      <c r="I23" s="74"/>
      <c r="J23" s="68">
        <f>SUBTOTAL(9,J21:J22)</f>
        <v>4698.24</v>
      </c>
      <c r="K23" s="69"/>
      <c r="L23" s="67">
        <f>SUBTOTAL(9,L21:L22)</f>
        <v>5590.9056</v>
      </c>
      <c r="M23" s="66">
        <f>SUBTOTAL(9,M21:M22)</f>
        <v>1.0000000000000001E-17</v>
      </c>
      <c r="N23" s="70"/>
      <c r="O23" s="71"/>
    </row>
    <row r="24" spans="1:16" s="72" customFormat="1" ht="20.399999999999999" outlineLevel="2" x14ac:dyDescent="0.25">
      <c r="A24" s="62" t="s">
        <v>31</v>
      </c>
      <c r="B24" s="63"/>
      <c r="C24" s="63" t="s">
        <v>39</v>
      </c>
      <c r="D24" s="64">
        <v>15</v>
      </c>
      <c r="E24" s="48" t="s">
        <v>19</v>
      </c>
      <c r="F24" s="64">
        <v>596</v>
      </c>
      <c r="G24" s="65">
        <f>D24*F24</f>
        <v>8940</v>
      </c>
      <c r="H24" s="73">
        <v>15</v>
      </c>
      <c r="I24" s="74">
        <v>555</v>
      </c>
      <c r="J24" s="68">
        <f>H24*I24</f>
        <v>8325</v>
      </c>
      <c r="K24" s="69">
        <v>0.19</v>
      </c>
      <c r="L24" s="67">
        <f>IF(OR(K24=" ",K24=""),0,(1+K24)*J24)</f>
        <v>9906.75</v>
      </c>
      <c r="M24" s="66">
        <f>IF(OR(G24=0,J24=0),0.00000000000000001,J24-G24)</f>
        <v>-615</v>
      </c>
      <c r="N24" s="131" t="s">
        <v>66</v>
      </c>
      <c r="O24" s="71" t="s">
        <v>44</v>
      </c>
      <c r="P24" s="72" t="str">
        <f>IF(A24="","=",IF(MID(A24,4,1)="",Melde(A24),IF(MID(A24,4,1)=" ",Melde(A24),IF(LEFT(A24,3)&lt;&gt;"NA ",Melde(A24),IF(CODE(MID(A24,4,1))&gt;60,Melde(A24),IF(VALUE(MID(A24,4,10))&gt;0,"=",Melde(A24)))))))</f>
        <v>=</v>
      </c>
    </row>
    <row r="25" spans="1:16" s="72" customFormat="1" ht="20.399999999999999" outlineLevel="2" x14ac:dyDescent="0.25">
      <c r="A25" s="62" t="s">
        <v>31</v>
      </c>
      <c r="B25" s="63"/>
      <c r="C25" s="63" t="s">
        <v>40</v>
      </c>
      <c r="D25" s="64">
        <v>48</v>
      </c>
      <c r="E25" s="48" t="s">
        <v>28</v>
      </c>
      <c r="F25" s="64">
        <v>54</v>
      </c>
      <c r="G25" s="65">
        <f>D25*F25</f>
        <v>2592</v>
      </c>
      <c r="H25" s="73">
        <v>100</v>
      </c>
      <c r="I25" s="74">
        <v>52.5</v>
      </c>
      <c r="J25" s="68">
        <f>H25*I25</f>
        <v>5250</v>
      </c>
      <c r="K25" s="69">
        <v>0.19</v>
      </c>
      <c r="L25" s="67">
        <f>IF(OR(K25=" ",K25=""),0,(1+K25)*J25)</f>
        <v>6247.5</v>
      </c>
      <c r="M25" s="66">
        <f>IF(OR(G25=0,J25=0),0.00000000000000001,J25-G25)</f>
        <v>2658</v>
      </c>
      <c r="N25" s="131" t="s">
        <v>65</v>
      </c>
      <c r="O25" s="71" t="s">
        <v>43</v>
      </c>
      <c r="P25" s="72" t="str">
        <f>IF(A25="","=",IF(MID(A25,4,1)="",Melde(A25),IF(MID(A25,4,1)=" ",Melde(A25),IF(LEFT(A25,3)&lt;&gt;"NA ",Melde(A25),IF(CODE(MID(A25,4,1))&gt;60,Melde(A25),IF(VALUE(MID(A25,4,10))&gt;0,"=",Melde(A25)))))))</f>
        <v>=</v>
      </c>
    </row>
    <row r="26" spans="1:16" s="3" customFormat="1" outlineLevel="2" x14ac:dyDescent="0.25">
      <c r="A26" s="49"/>
      <c r="B26" s="50"/>
      <c r="C26" s="50"/>
      <c r="D26" s="51"/>
      <c r="E26" s="52"/>
      <c r="F26" s="51"/>
      <c r="G26" s="53">
        <f>D26*F26</f>
        <v>0</v>
      </c>
      <c r="H26" s="54"/>
      <c r="I26" s="55"/>
      <c r="J26" s="56">
        <f>H26*I26</f>
        <v>0</v>
      </c>
      <c r="K26" s="57"/>
      <c r="L26" s="58">
        <f>IF(OR(K26=" ",K26=""),0,(1+K26)*J26)</f>
        <v>0</v>
      </c>
      <c r="M26" s="59">
        <f>IF(J26=0,0.00000000000000001,J26-G26)</f>
        <v>1.0000000000000001E-17</v>
      </c>
      <c r="N26" s="61"/>
      <c r="O26" s="60"/>
      <c r="P26" s="3" t="str">
        <f>IF(A26="","=",IF(MID(A26,4,1)="",Melde(A26),IF(MID(A26,4,1)=" ",Melde(A26),IF(LEFT(A26,3)&lt;&gt;"NA ",Melde(A26),IF(CODE(MID(A26,4,1))&gt;60,Melde(A26),IF(VALUE(MID(A26,4,10))&gt;0,"=",Melde(A26)))))))</f>
        <v>=</v>
      </c>
    </row>
    <row r="27" spans="1:16" s="3" customFormat="1" outlineLevel="1" x14ac:dyDescent="0.25">
      <c r="A27" s="129" t="s">
        <v>63</v>
      </c>
      <c r="B27" s="118"/>
      <c r="C27" s="118"/>
      <c r="D27" s="119"/>
      <c r="E27" s="120"/>
      <c r="F27" s="121"/>
      <c r="G27" s="119">
        <f>SUBTOTAL(9,G24:G26)</f>
        <v>11532</v>
      </c>
      <c r="H27" s="122"/>
      <c r="I27" s="123"/>
      <c r="J27" s="124">
        <f>SUBTOTAL(9,J24:J26)</f>
        <v>13575</v>
      </c>
      <c r="K27" s="125"/>
      <c r="L27" s="119">
        <f>SUBTOTAL(9,L24:L26)</f>
        <v>16154.25</v>
      </c>
      <c r="M27" s="126">
        <f>SUBTOTAL(9,M24:M26)</f>
        <v>2043</v>
      </c>
      <c r="N27" s="127"/>
      <c r="O27" s="128"/>
    </row>
    <row r="28" spans="1:16" s="3" customFormat="1" x14ac:dyDescent="0.25">
      <c r="A28" s="129" t="s">
        <v>59</v>
      </c>
      <c r="B28" s="118"/>
      <c r="C28" s="118"/>
      <c r="D28" s="119"/>
      <c r="E28" s="120"/>
      <c r="F28" s="121"/>
      <c r="G28" s="119">
        <f>SUBTOTAL(9,G15:G26)</f>
        <v>194991.49</v>
      </c>
      <c r="H28" s="122"/>
      <c r="I28" s="123"/>
      <c r="J28" s="124">
        <f>SUBTOTAL(9,J15:J26)</f>
        <v>202121.99</v>
      </c>
      <c r="K28" s="125"/>
      <c r="L28" s="119">
        <f>SUBTOTAL(9,L15:L26)</f>
        <v>236886.6856</v>
      </c>
      <c r="M28" s="126">
        <f>SUBTOTAL(9,M15:M26)</f>
        <v>4005.5</v>
      </c>
      <c r="N28" s="127"/>
      <c r="O28" s="128"/>
    </row>
    <row r="29" spans="1:16" ht="13.8" thickBot="1" x14ac:dyDescent="0.3">
      <c r="A29" s="10"/>
      <c r="B29" s="18"/>
      <c r="C29" s="18"/>
      <c r="D29" s="14" t="s">
        <v>4</v>
      </c>
      <c r="E29" s="21"/>
      <c r="F29" s="22"/>
      <c r="G29" s="11">
        <f>SUBTOTAL(9,G18:G26)</f>
        <v>18726.489999999998</v>
      </c>
      <c r="H29" s="19"/>
      <c r="I29" s="20"/>
      <c r="J29" s="12">
        <f>SUBTOTAL(9,J18:J26)</f>
        <v>23592.989999999998</v>
      </c>
      <c r="K29" s="13"/>
      <c r="L29" s="14">
        <f>SUBTOTAL(9,L18:L26)</f>
        <v>27916.065600000002</v>
      </c>
      <c r="M29" s="15">
        <f>SUBTOTAL(9,M18:M26)</f>
        <v>1741.5</v>
      </c>
      <c r="N29" s="16"/>
      <c r="O29" s="17"/>
    </row>
  </sheetData>
  <autoFilter ref="A14:Q26" xr:uid="{00000000-0009-0000-0000-000000000000}"/>
  <mergeCells count="18">
    <mergeCell ref="A1:G2"/>
    <mergeCell ref="D9:J9"/>
    <mergeCell ref="D10:G10"/>
    <mergeCell ref="A10:C11"/>
    <mergeCell ref="A8:C9"/>
    <mergeCell ref="D3:J3"/>
    <mergeCell ref="D4:J4"/>
    <mergeCell ref="A12:G12"/>
    <mergeCell ref="H12:J12"/>
    <mergeCell ref="K12:L12"/>
    <mergeCell ref="D11:G11"/>
    <mergeCell ref="D5:J5"/>
    <mergeCell ref="D6:J6"/>
    <mergeCell ref="D7:J7"/>
    <mergeCell ref="D8:J8"/>
    <mergeCell ref="A6:C7"/>
    <mergeCell ref="A3:C5"/>
    <mergeCell ref="H10:I11"/>
  </mergeCells>
  <phoneticPr fontId="0" type="noConversion"/>
  <conditionalFormatting sqref="G18:G28">
    <cfRule type="cellIs" dxfId="2" priority="1" stopIfTrue="1" operator="equal">
      <formula>0</formula>
    </cfRule>
  </conditionalFormatting>
  <conditionalFormatting sqref="G15:G17 J15:L28">
    <cfRule type="cellIs" dxfId="1" priority="2" stopIfTrue="1" operator="equal">
      <formula>0</formula>
    </cfRule>
  </conditionalFormatting>
  <conditionalFormatting sqref="M15:M28">
    <cfRule type="cellIs" dxfId="0" priority="3" stopIfTrue="1" operator="equal">
      <formula>0.00000000000000001</formula>
    </cfRule>
  </conditionalFormatting>
  <dataValidations count="3">
    <dataValidation type="list" allowBlank="1" showInputMessage="1" sqref="K26" xr:uid="{00000000-0002-0000-0000-000000000000}">
      <formula1>$Q$1:$Q$3</formula1>
    </dataValidation>
    <dataValidation type="list" allowBlank="1" showInputMessage="1" sqref="E24:E25 E21:E22 E18:E19 E26" xr:uid="{00000000-0002-0000-0000-000001000000}">
      <formula1>$P$1:$P$8</formula1>
    </dataValidation>
    <dataValidation type="list" allowBlank="1" showInputMessage="1" sqref="K15:K16 K18:K19 K21:K22 K24:K25" xr:uid="{00000000-0002-0000-0000-000002000000}">
      <formula1>$Q$1:$Q$4</formula1>
    </dataValidation>
  </dataValidations>
  <printOptions horizontalCentered="1"/>
  <pageMargins left="0.31496062992125984" right="0.19685039370078741" top="0.70866141732283472" bottom="0.55118110236220474" header="0.31496062992125984" footer="0.19685039370078741"/>
  <pageSetup paperSize="9" scale="84" orientation="landscape" r:id="rId1"/>
  <headerFooter alignWithMargins="0">
    <oddHeader xml:space="preserve">&amp;C
&amp;R&amp;"Arial,Fett"&amp;12 521
&amp;"Arial,Standard"&amp;8(Vergütungszuordnung u. -berechnung)  </oddHeader>
    <oddFooter>&amp;L&amp;6© &amp;G &amp;CVHB-Bund - Ausgabe 2017&amp;R&amp;8&amp;P von &amp;N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Button 1">
              <controlPr defaultSize="0" print="0" autoFill="0" autoPict="0" macro="[0]!begruendungen">
                <anchor moveWithCells="1" sizeWithCells="1">
                  <from>
                    <xdr:col>14</xdr:col>
                    <xdr:colOff>68580</xdr:colOff>
                    <xdr:row>13</xdr:row>
                    <xdr:rowOff>38100</xdr:rowOff>
                  </from>
                  <to>
                    <xdr:col>14</xdr:col>
                    <xdr:colOff>693420</xdr:colOff>
                    <xdr:row>13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Button 2">
              <controlPr defaultSize="0" print="0" autoFill="0" autoPict="0" macro="[0]!begruendungsspalte_ausblenden">
                <anchor moveWithCells="1" sizeWithCells="1">
                  <from>
                    <xdr:col>9</xdr:col>
                    <xdr:colOff>38100</xdr:colOff>
                    <xdr:row>13</xdr:row>
                    <xdr:rowOff>38100</xdr:rowOff>
                  </from>
                  <to>
                    <xdr:col>9</xdr:col>
                    <xdr:colOff>731520</xdr:colOff>
                    <xdr:row>13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Button 3">
              <controlPr defaultSize="0" print="0" autoFill="0" autoPict="0" macro="[0]!begruendungsspalte_einblenden">
                <anchor moveWithCells="1" sizeWithCells="1">
                  <from>
                    <xdr:col>8</xdr:col>
                    <xdr:colOff>38100</xdr:colOff>
                    <xdr:row>13</xdr:row>
                    <xdr:rowOff>38100</xdr:rowOff>
                  </from>
                  <to>
                    <xdr:col>8</xdr:col>
                    <xdr:colOff>731520</xdr:colOff>
                    <xdr:row>13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8" name="Button 4">
              <controlPr defaultSize="0" print="0" autoFill="0" autoPict="0" macro="[0]!vobtyp.vobtyp">
                <anchor moveWithCells="1" sizeWithCells="1">
                  <from>
                    <xdr:col>13</xdr:col>
                    <xdr:colOff>45720</xdr:colOff>
                    <xdr:row>13</xdr:row>
                    <xdr:rowOff>38100</xdr:rowOff>
                  </from>
                  <to>
                    <xdr:col>13</xdr:col>
                    <xdr:colOff>426720</xdr:colOff>
                    <xdr:row>13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9" name="Button 5">
              <controlPr defaultSize="0" print="0" autoFill="0" autoPict="0" macro="[0]!Teilergebnisse_anlegen">
                <anchor moveWithCells="1" sizeWithCells="1">
                  <from>
                    <xdr:col>7</xdr:col>
                    <xdr:colOff>60960</xdr:colOff>
                    <xdr:row>13</xdr:row>
                    <xdr:rowOff>38100</xdr:rowOff>
                  </from>
                  <to>
                    <xdr:col>7</xdr:col>
                    <xdr:colOff>335280</xdr:colOff>
                    <xdr:row>13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10" name="Button 6">
              <controlPr defaultSize="0" print="0" autoFill="0" autoPict="0" macro="[0]!Teilergebnisse_entfernen">
                <anchor moveWithCells="1" sizeWithCells="1">
                  <from>
                    <xdr:col>7</xdr:col>
                    <xdr:colOff>449580</xdr:colOff>
                    <xdr:row>13</xdr:row>
                    <xdr:rowOff>38100</xdr:rowOff>
                  </from>
                  <to>
                    <xdr:col>7</xdr:col>
                    <xdr:colOff>723900</xdr:colOff>
                    <xdr:row>13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11" name="Button 48">
              <controlPr locked="0" defaultSize="0" print="0" autoFill="0" autoPict="0" macro="[0]!Neue_Zeile">
                <anchor moveWithCells="1" sizeWithCells="1">
                  <from>
                    <xdr:col>0</xdr:col>
                    <xdr:colOff>7620</xdr:colOff>
                    <xdr:row>13</xdr:row>
                    <xdr:rowOff>38100</xdr:rowOff>
                  </from>
                  <to>
                    <xdr:col>1</xdr:col>
                    <xdr:colOff>213360</xdr:colOff>
                    <xdr:row>13</xdr:row>
                    <xdr:rowOff>213360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NA-Liste</vt:lpstr>
      <vt:lpstr>'NA-Liste'!Druckbereich</vt:lpstr>
      <vt:lpstr>'NA-Liste'!Drucktitel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Formblatt 521 - Beispiel</dc:title>
  <dc:subject>Vergütungszuordnung und -berechnung</dc:subject>
  <dc:creator>Salzwedel, Christine</dc:creator>
  <cp:lastModifiedBy>Johanna Reinker</cp:lastModifiedBy>
  <cp:lastPrinted>2014-09-18T08:45:19Z</cp:lastPrinted>
  <dcterms:created xsi:type="dcterms:W3CDTF">2002-03-31T06:06:27Z</dcterms:created>
  <dcterms:modified xsi:type="dcterms:W3CDTF">2020-03-23T09:14:14Z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2111737509</vt:i4>
  </property>
  <property fmtid="{D5CDD505-2E9C-101B-9397-08002B2CF9AE}" pid="3" name="_EmailSubject">
    <vt:lpwstr>Formblatt 359.2</vt:lpwstr>
  </property>
  <property fmtid="{D5CDD505-2E9C-101B-9397-08002B2CF9AE}" pid="4" name="_AuthorEmail">
    <vt:lpwstr>rainhard.roetzer@stmi.bayern.de</vt:lpwstr>
  </property>
  <property fmtid="{D5CDD505-2E9C-101B-9397-08002B2CF9AE}" pid="5" name="_AuthorEmailDisplayName">
    <vt:lpwstr>Rötzer Rainhard</vt:lpwstr>
  </property>
  <property fmtid="{D5CDD505-2E9C-101B-9397-08002B2CF9AE}" pid="6" name="_ReviewingToolsShownOnce">
    <vt:lpwstr/>
  </property>
</Properties>
</file>